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 mart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<sst xmlns="http://schemas.openxmlformats.org/spreadsheetml/2006/main" count="43" uniqueCount="41">
  <si>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</si>
  <si>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</si>
  <si>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</si>
  <si>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</si>
  <si>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</si>
  <si>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</si>
  <si>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</si>
  <si>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</si>
  <si>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</si>
  <si>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</si>
  <si>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</si>
  <si>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</si>
  <si>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</si>
  <si>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</si>
  <si>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</si>
  <si>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</si>
  <si>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</si>
  <si>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</si>
  <si>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</si>
  <si>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</si>
  <si>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</si>
  <si>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</si>
  <si>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</si>
  <si>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</si>
  <si>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</si>
  <si>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</si>
  <si>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</si>
  <si>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</si>
  <si>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SC Centrul Medical Salinele Roman SRL</t>
  </si>
  <si>
    <t>RECUPERARE REABILITARE  ÎN AMBULATOR</t>
  </si>
  <si>
    <t>Anexa 2</t>
  </si>
  <si>
    <t>SERVICIUL Decontare Servicii Medicale</t>
  </si>
  <si>
    <t>,</t>
  </si>
  <si>
    <t>SC Dr. Szasz  Rehab Center SRL</t>
  </si>
  <si>
    <t>CA aprobat 396.000,00 lei</t>
  </si>
  <si>
    <t>pentru Acupunctură  3.672,00 lei  1 furnizor 24 pac/lună*153 lei=3.672,00 lei</t>
  </si>
  <si>
    <t>Buget luna martie 2020</t>
  </si>
  <si>
    <t>Total suma  martie 2020</t>
  </si>
  <si>
    <t>Sold disponibil martie 2020=396.000,00 lei</t>
  </si>
  <si>
    <t>Adresa CNAS P1714/28.02.2020</t>
  </si>
  <si>
    <t xml:space="preserve">  pebtru Recuperare 392.328,00 lei(50% resurse tehnice=196.164,00 lei,50% resurse umane =196.164,00 lei)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</si>
</sst>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9" fontId="5" fillId="33" borderId="0" xfId="42" applyFon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11" xfId="0" applyNumberFormat="1" applyFont="1" applyBorder="1" applyAlignment="1">
      <alignment/>
    </xf>
    <xf numFmtId="179" fontId="5" fillId="0" borderId="10" xfId="42" applyFont="1" applyBorder="1" applyAlignment="1">
      <alignment/>
    </xf>
    <xf numFmtId="179" fontId="1" fillId="0" borderId="14" xfId="42" applyFont="1" applyBorder="1" applyAlignment="1">
      <alignment/>
    </xf>
    <xf numFmtId="179" fontId="5" fillId="34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179" fontId="5" fillId="34" borderId="13" xfId="42" applyFont="1" applyFill="1" applyBorder="1" applyAlignment="1">
      <alignment/>
    </xf>
    <xf numFmtId="179" fontId="5" fillId="34" borderId="13" xfId="0" applyNumberFormat="1" applyFont="1" applyFill="1" applyBorder="1" applyAlignment="1">
      <alignment/>
    </xf>
    <xf numFmtId="179" fontId="1" fillId="34" borderId="16" xfId="42" applyFont="1" applyFill="1" applyBorder="1" applyAlignment="1">
      <alignment/>
    </xf>
    <xf numFmtId="179" fontId="1" fillId="34" borderId="17" xfId="42" applyFont="1" applyFill="1" applyBorder="1" applyAlignment="1">
      <alignment/>
    </xf>
    <xf numFmtId="179" fontId="1" fillId="34" borderId="18" xfId="42" applyFont="1" applyFill="1" applyBorder="1" applyAlignment="1">
      <alignment/>
    </xf>
    <xf numFmtId="179" fontId="5" fillId="34" borderId="19" xfId="42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23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179" fontId="5" fillId="34" borderId="26" xfId="42" applyFont="1" applyFill="1" applyBorder="1" applyAlignment="1">
      <alignment/>
    </xf>
    <xf numFmtId="179" fontId="5" fillId="34" borderId="14" xfId="42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8" xfId="42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  <xf numFmtId="179" fontId="1" fillId="34" borderId="20" xfId="42" applyNumberFormat="1" applyFont="1" applyFill="1" applyBorder="1" applyAlignment="1">
      <alignment/>
    </xf>
    <xf numFmtId="179" fontId="1" fillId="34" borderId="29" xfId="42" applyNumberFormat="1" applyFont="1" applyFill="1" applyBorder="1" applyAlignment="1">
      <alignment/>
    </xf>
    <xf numFmtId="179" fontId="1" fillId="34" borderId="21" xfId="42" applyNumberFormat="1" applyFont="1" applyFill="1" applyBorder="1" applyAlignment="1">
      <alignment/>
    </xf>
    <xf numFmtId="179" fontId="5" fillId="34" borderId="30" xfId="42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179" fontId="5" fillId="34" borderId="32" xfId="42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14.28125" style="0" customWidth="1"/>
    <col min="6" max="6" width="13.28125" style="0" customWidth="1"/>
    <col min="7" max="7" width="11.28125" style="0" customWidth="1"/>
    <col min="8" max="8" width="5.28125" style="0" customWidth="1"/>
    <col min="9" max="9" width="21.8515625" style="0" customWidth="1"/>
    <col min="10" max="10" width="10.7109375" style="0" customWidth="1"/>
    <col min="12" max="12" width="9.28125" style="0" bestFit="1" customWidth="1"/>
    <col min="14" max="14" width="11.28125" style="0" customWidth="1"/>
  </cols>
  <sheetData>
    <row r="1" spans="2:9" ht="12.75">
      <c r="B1" s="1" t="s">
        <v>23</v>
      </c>
      <c r="C1" s="1"/>
      <c r="D1" s="1"/>
      <c r="I1" s="21"/>
    </row>
    <row r="2" spans="2:9" ht="12.75">
      <c r="B2" s="1" t="s">
        <v>31</v>
      </c>
      <c r="C2" s="1"/>
      <c r="D2" s="1"/>
      <c r="I2" s="21"/>
    </row>
    <row r="3" spans="2:9" ht="12.75">
      <c r="B3" s="1" t="s">
        <v>29</v>
      </c>
      <c r="C3" s="1"/>
      <c r="D3" s="1"/>
      <c r="I3" s="21"/>
    </row>
    <row r="4" spans="2:4" ht="12.75">
      <c r="B4" s="1"/>
      <c r="C4" s="1"/>
      <c r="D4" s="1"/>
    </row>
    <row r="5" spans="2:7" ht="13.5" thickBot="1">
      <c r="B5" s="1" t="s">
        <v>36</v>
      </c>
      <c r="G5" s="32" t="s">
        <v>30</v>
      </c>
    </row>
    <row r="6" spans="1:7" ht="38.25">
      <c r="A6" s="3"/>
      <c r="B6" s="3"/>
      <c r="C6" s="35" t="s">
        <v>27</v>
      </c>
      <c r="D6" s="36" t="s">
        <v>7</v>
      </c>
      <c r="E6" s="36" t="s">
        <v>6</v>
      </c>
      <c r="F6" s="37" t="s">
        <v>7</v>
      </c>
      <c r="G6" s="35" t="s">
        <v>37</v>
      </c>
    </row>
    <row r="7" spans="1:7" ht="27" thickBot="1">
      <c r="A7" s="4" t="s">
        <v>0</v>
      </c>
      <c r="B7" s="34" t="s">
        <v>1</v>
      </c>
      <c r="C7" s="22"/>
      <c r="D7" s="39" t="s">
        <v>8</v>
      </c>
      <c r="E7" s="39" t="s">
        <v>2</v>
      </c>
      <c r="F7" s="40" t="s">
        <v>2</v>
      </c>
      <c r="G7" s="38"/>
    </row>
    <row r="8" spans="1:14" ht="12.75">
      <c r="A8" s="58">
        <v>1</v>
      </c>
      <c r="B8" s="29" t="s">
        <v>24</v>
      </c>
      <c r="C8" s="43">
        <v>202</v>
      </c>
      <c r="D8" s="50">
        <f>C8*J14+0.05</f>
        <v>8487.596212799499</v>
      </c>
      <c r="E8" s="46">
        <v>470</v>
      </c>
      <c r="F8" s="25">
        <f>E8*J18+0.05</f>
        <v>36422.580537427115</v>
      </c>
      <c r="G8" s="41">
        <f>D8+F8</f>
        <v>44910.176750226616</v>
      </c>
      <c r="H8" s="2"/>
      <c r="N8" s="13"/>
    </row>
    <row r="9" spans="1:14" ht="12.75">
      <c r="A9" s="59">
        <v>2</v>
      </c>
      <c r="B9" s="30" t="s">
        <v>25</v>
      </c>
      <c r="C9" s="44">
        <v>170</v>
      </c>
      <c r="D9" s="50">
        <f>C9*J14+0.04</f>
        <v>7143.024436514431</v>
      </c>
      <c r="E9" s="47">
        <v>67</v>
      </c>
      <c r="F9" s="25">
        <f>E9*J18+0.03</f>
        <v>5192.1779702289705</v>
      </c>
      <c r="G9" s="28">
        <f>D9+F9</f>
        <v>12335.202406743401</v>
      </c>
      <c r="H9" s="2"/>
      <c r="N9" s="13"/>
    </row>
    <row r="10" spans="1:14" ht="12.75">
      <c r="A10" s="59">
        <v>3</v>
      </c>
      <c r="B10" s="30" t="s">
        <v>3</v>
      </c>
      <c r="C10" s="44">
        <v>180</v>
      </c>
      <c r="D10" s="50">
        <f>C10*J14+0.04</f>
        <v>7563.199991603515</v>
      </c>
      <c r="E10" s="47">
        <v>86.85</v>
      </c>
      <c r="F10" s="25">
        <f>E10*J18+0.06</f>
        <v>6730.478674841584</v>
      </c>
      <c r="G10" s="41">
        <f aca="true" t="shared" si="0" ref="G10:G21">D10+F10</f>
        <v>14293.6786664451</v>
      </c>
      <c r="H10" s="2"/>
      <c r="N10" s="13"/>
    </row>
    <row r="11" spans="1:14" ht="13.5" thickBot="1">
      <c r="A11" s="59">
        <v>4</v>
      </c>
      <c r="B11" s="30" t="s">
        <v>16</v>
      </c>
      <c r="C11" s="44">
        <v>85</v>
      </c>
      <c r="D11" s="50">
        <f>C11*J14+0.08</f>
        <v>3571.5722182572154</v>
      </c>
      <c r="E11" s="47">
        <v>71.42</v>
      </c>
      <c r="F11" s="25">
        <f>E11*J18+0.09</f>
        <v>5534.764746772435</v>
      </c>
      <c r="G11" s="28">
        <f t="shared" si="0"/>
        <v>9106.33696502965</v>
      </c>
      <c r="H11" s="2"/>
      <c r="I11" s="11"/>
      <c r="J11" s="11"/>
      <c r="N11" s="13"/>
    </row>
    <row r="12" spans="1:14" ht="12.75">
      <c r="A12" s="59">
        <v>5</v>
      </c>
      <c r="B12" s="30" t="s">
        <v>17</v>
      </c>
      <c r="C12" s="45">
        <v>100</v>
      </c>
      <c r="D12" s="50">
        <f>C12*J14</f>
        <v>4201.755550890842</v>
      </c>
      <c r="E12" s="47">
        <v>125.4</v>
      </c>
      <c r="F12" s="25">
        <f>E12*J18</f>
        <v>9717.84112636885</v>
      </c>
      <c r="G12" s="41">
        <f t="shared" si="0"/>
        <v>13919.596677259691</v>
      </c>
      <c r="H12" s="2"/>
      <c r="I12" s="3" t="s">
        <v>21</v>
      </c>
      <c r="J12" s="18">
        <v>196164</v>
      </c>
      <c r="N12" s="13"/>
    </row>
    <row r="13" spans="1:14" ht="12.75">
      <c r="A13" s="59">
        <v>6</v>
      </c>
      <c r="B13" s="30" t="s">
        <v>26</v>
      </c>
      <c r="C13" s="44">
        <v>256</v>
      </c>
      <c r="D13" s="50">
        <f>C13*J14-0.07</f>
        <v>10756.424210280555</v>
      </c>
      <c r="E13" s="47">
        <v>142.84</v>
      </c>
      <c r="F13" s="25">
        <f>E13*J18-0.09</f>
        <v>11069.259493544869</v>
      </c>
      <c r="G13" s="28">
        <f t="shared" si="0"/>
        <v>21825.683703825423</v>
      </c>
      <c r="H13" s="2"/>
      <c r="I13" s="16" t="s">
        <v>9</v>
      </c>
      <c r="J13" s="19">
        <v>4668.62</v>
      </c>
      <c r="N13" s="13"/>
    </row>
    <row r="14" spans="1:14" ht="13.5" thickBot="1">
      <c r="A14" s="59">
        <v>7</v>
      </c>
      <c r="B14" s="30" t="s">
        <v>15</v>
      </c>
      <c r="C14" s="44">
        <v>70</v>
      </c>
      <c r="D14" s="50">
        <f>C14*J14-0.16</f>
        <v>2941.0688856235893</v>
      </c>
      <c r="E14" s="47">
        <v>81.28</v>
      </c>
      <c r="F14" s="25">
        <f>E14*J18-0.16</f>
        <v>6298.612940600161</v>
      </c>
      <c r="G14" s="41">
        <f>D14+F14</f>
        <v>9239.68182622375</v>
      </c>
      <c r="H14" s="2"/>
      <c r="I14" s="17" t="s">
        <v>10</v>
      </c>
      <c r="J14" s="49">
        <f>J12/J13</f>
        <v>42.017555508908416</v>
      </c>
      <c r="N14" s="13"/>
    </row>
    <row r="15" spans="1:14" ht="13.5" thickBot="1">
      <c r="A15" s="59">
        <v>8</v>
      </c>
      <c r="B15" s="30" t="s">
        <v>4</v>
      </c>
      <c r="C15" s="44">
        <v>909.2</v>
      </c>
      <c r="D15" s="50">
        <f>C15*J14</f>
        <v>38202.361468699535</v>
      </c>
      <c r="E15" s="47">
        <v>289.81</v>
      </c>
      <c r="F15" s="25">
        <f>E15*J18+0.01</f>
        <v>22458.76228734415</v>
      </c>
      <c r="G15" s="28">
        <f t="shared" si="0"/>
        <v>60661.123756043686</v>
      </c>
      <c r="H15" s="2"/>
      <c r="I15" s="11"/>
      <c r="J15" s="12"/>
      <c r="L15" s="13"/>
      <c r="N15" s="13"/>
    </row>
    <row r="16" spans="1:14" ht="12.75">
      <c r="A16" s="59">
        <v>9</v>
      </c>
      <c r="B16" s="30" t="s">
        <v>18</v>
      </c>
      <c r="C16" s="44">
        <v>260</v>
      </c>
      <c r="D16" s="50">
        <f>C16*J14+0.16</f>
        <v>10924.724432316189</v>
      </c>
      <c r="E16" s="47">
        <v>122.84</v>
      </c>
      <c r="F16" s="25">
        <f>E16*J18+0.14</f>
        <v>9519.59457705861</v>
      </c>
      <c r="G16" s="41">
        <f>D16+F16</f>
        <v>20444.319009374798</v>
      </c>
      <c r="H16" s="2"/>
      <c r="I16" s="3" t="s">
        <v>22</v>
      </c>
      <c r="J16" s="18">
        <v>196164</v>
      </c>
      <c r="N16" s="13"/>
    </row>
    <row r="17" spans="1:14" ht="12.75">
      <c r="A17" s="59">
        <v>10</v>
      </c>
      <c r="B17" s="30" t="s">
        <v>14</v>
      </c>
      <c r="C17" s="44">
        <v>288.32</v>
      </c>
      <c r="D17" s="50">
        <f>C17*J14-0.04</f>
        <v>12114.461604328473</v>
      </c>
      <c r="E17" s="47">
        <v>264.84</v>
      </c>
      <c r="F17" s="25">
        <f>E17*J18-0.03</f>
        <v>20523.678484111053</v>
      </c>
      <c r="G17" s="28">
        <f>D17+F17</f>
        <v>32638.140088439526</v>
      </c>
      <c r="H17" s="2"/>
      <c r="I17" s="16" t="s">
        <v>11</v>
      </c>
      <c r="J17" s="19">
        <v>2531.32</v>
      </c>
      <c r="N17" s="13"/>
    </row>
    <row r="18" spans="1:14" ht="13.5" thickBot="1">
      <c r="A18" s="59">
        <v>11</v>
      </c>
      <c r="B18" s="31" t="s">
        <v>13</v>
      </c>
      <c r="C18" s="44">
        <v>865</v>
      </c>
      <c r="D18" s="51">
        <f>C18*J14</f>
        <v>36345.185515205776</v>
      </c>
      <c r="E18" s="48">
        <v>269.68</v>
      </c>
      <c r="F18" s="26">
        <f>E18*J18-0.01</f>
        <v>20898.77305390073</v>
      </c>
      <c r="G18" s="42">
        <f>D18+F18</f>
        <v>57243.95856910651</v>
      </c>
      <c r="H18" s="2"/>
      <c r="I18" s="17" t="s">
        <v>12</v>
      </c>
      <c r="J18" s="49">
        <f>J16/J17</f>
        <v>77.494745824313</v>
      </c>
      <c r="N18" s="13"/>
    </row>
    <row r="19" spans="1:14" ht="12.75">
      <c r="A19" s="60">
        <v>12</v>
      </c>
      <c r="B19" s="31" t="s">
        <v>19</v>
      </c>
      <c r="C19" s="44">
        <v>110</v>
      </c>
      <c r="D19" s="52">
        <f>C19*J14-0.07</f>
        <v>4621.861105979926</v>
      </c>
      <c r="E19" s="47">
        <v>71.42</v>
      </c>
      <c r="F19" s="27">
        <f>E19*J18-0.06</f>
        <v>5534.614746772434</v>
      </c>
      <c r="G19" s="28">
        <f>D19+F19</f>
        <v>10156.475852752359</v>
      </c>
      <c r="H19" s="2"/>
      <c r="J19" t="s">
        <v>32</v>
      </c>
      <c r="N19" s="13"/>
    </row>
    <row r="20" spans="1:14" ht="12.75">
      <c r="A20" s="60">
        <v>13</v>
      </c>
      <c r="B20" s="31" t="s">
        <v>28</v>
      </c>
      <c r="C20" s="44">
        <v>129.75</v>
      </c>
      <c r="D20" s="52">
        <v>5252.22</v>
      </c>
      <c r="E20" s="47">
        <v>96.85</v>
      </c>
      <c r="F20" s="27">
        <f>E20*J18+0.03</f>
        <v>7505.396133084713</v>
      </c>
      <c r="G20" s="28">
        <f>D20+F20</f>
        <v>12757.616133084714</v>
      </c>
      <c r="H20" s="2"/>
      <c r="N20" s="13"/>
    </row>
    <row r="21" spans="1:14" ht="12.75">
      <c r="A21" s="60">
        <v>14</v>
      </c>
      <c r="B21" s="31" t="s">
        <v>20</v>
      </c>
      <c r="C21" s="44">
        <v>153.1</v>
      </c>
      <c r="D21" s="52">
        <f>C21*J14-0.02</f>
        <v>6432.867748413878</v>
      </c>
      <c r="E21" s="47">
        <v>86.27</v>
      </c>
      <c r="F21" s="27">
        <f>E21*J18-0.02</f>
        <v>6685.451722263482</v>
      </c>
      <c r="G21" s="28">
        <f t="shared" si="0"/>
        <v>13118.319470677361</v>
      </c>
      <c r="H21" s="2"/>
      <c r="N21" s="13"/>
    </row>
    <row r="22" spans="1:14" ht="13.5" thickBot="1">
      <c r="A22" s="60">
        <v>15</v>
      </c>
      <c r="B22" s="30" t="s">
        <v>33</v>
      </c>
      <c r="C22" s="44">
        <v>895</v>
      </c>
      <c r="D22" s="52">
        <f>C22*J14-0.04</f>
        <v>37605.67218047303</v>
      </c>
      <c r="E22" s="47">
        <v>284.82</v>
      </c>
      <c r="F22" s="27">
        <f>E22*J18-0.04</f>
        <v>22072.01350568083</v>
      </c>
      <c r="G22" s="28">
        <f>D22+F22-0.01</f>
        <v>59677.67568615386</v>
      </c>
      <c r="H22" s="2"/>
      <c r="N22" s="13"/>
    </row>
    <row r="23" spans="1:8" ht="13.5" thickBot="1">
      <c r="A23" s="60"/>
      <c r="B23" s="31"/>
      <c r="C23" s="54"/>
      <c r="D23" s="51"/>
      <c r="E23" s="53"/>
      <c r="F23" s="26"/>
      <c r="G23" s="55"/>
      <c r="H23" s="2"/>
    </row>
    <row r="24" spans="1:8" ht="13.5" thickBot="1">
      <c r="A24" s="5"/>
      <c r="B24" s="6" t="s">
        <v>5</v>
      </c>
      <c r="C24" s="33">
        <v>4668.62</v>
      </c>
      <c r="D24" s="23">
        <f>SUM(D8:D23)</f>
        <v>196163.99556138646</v>
      </c>
      <c r="E24" s="23">
        <f>SUM(E8:E23)</f>
        <v>2531.3199999999997</v>
      </c>
      <c r="F24" s="24">
        <f>SUM(F8:F23)</f>
        <v>196163.99999999997</v>
      </c>
      <c r="G24" s="20">
        <f>D24+F24</f>
        <v>392327.99556138646</v>
      </c>
      <c r="H24" s="2"/>
    </row>
    <row r="25" spans="1:12" ht="13.5" thickBot="1">
      <c r="A25" s="15" t="s">
        <v>38</v>
      </c>
      <c r="B25" s="8"/>
      <c r="C25" s="9"/>
      <c r="D25" s="9"/>
      <c r="E25" s="9"/>
      <c r="F25" s="10"/>
      <c r="G25" s="9"/>
      <c r="L25" s="21"/>
    </row>
    <row r="26" spans="1:12" ht="12.75">
      <c r="A26" s="61"/>
      <c r="B26" s="62" t="s">
        <v>39</v>
      </c>
      <c r="C26" s="9"/>
      <c r="D26" s="9" t="s">
        <v>35</v>
      </c>
      <c r="E26" s="9"/>
      <c r="F26" s="10"/>
      <c r="G26" s="9"/>
      <c r="L26" s="21"/>
    </row>
    <row r="27" spans="1:12" ht="13.5" thickBot="1">
      <c r="A27" s="63"/>
      <c r="B27" s="64" t="s">
        <v>34</v>
      </c>
      <c r="C27" s="21"/>
      <c r="D27" s="57" t="s">
        <v>40</v>
      </c>
      <c r="E27" s="9"/>
      <c r="F27" s="10"/>
      <c r="G27" s="9"/>
      <c r="H27" s="56"/>
      <c r="L27" s="21"/>
    </row>
    <row r="28" spans="1:7" ht="13.5" customHeight="1">
      <c r="A28" s="7"/>
      <c r="B28" s="8"/>
      <c r="C28" s="21"/>
      <c r="F28" s="10"/>
      <c r="G28" s="9"/>
    </row>
    <row r="29" spans="2:10" ht="12.75">
      <c r="B29" s="21"/>
      <c r="F29" s="1"/>
      <c r="G29" s="1"/>
      <c r="H29" s="21"/>
      <c r="I29" s="21"/>
      <c r="J29" s="21"/>
    </row>
    <row r="30" spans="2:10" ht="12.75">
      <c r="B30" s="21"/>
      <c r="F30" s="1"/>
      <c r="G30" s="1"/>
      <c r="H30" s="21"/>
      <c r="I30" s="21"/>
      <c r="J30" s="21"/>
    </row>
    <row r="31" spans="6:10" ht="12.75">
      <c r="F31" s="1"/>
      <c r="G31" s="1"/>
      <c r="H31" s="1"/>
      <c r="I31" s="1"/>
      <c r="J31" s="1"/>
    </row>
    <row r="32" spans="3:10" ht="12" customHeight="1">
      <c r="C32" s="1"/>
      <c r="D32" s="1"/>
      <c r="F32" s="1"/>
      <c r="G32" s="1"/>
      <c r="H32" s="1"/>
      <c r="I32" s="1"/>
      <c r="J32" s="1"/>
    </row>
    <row r="33" spans="3:5" ht="12.75">
      <c r="C33" s="1"/>
      <c r="D33" s="1"/>
      <c r="E33" s="1"/>
    </row>
    <row r="34" spans="2:9" ht="12.75">
      <c r="B34" s="1"/>
      <c r="C34" s="1"/>
      <c r="D34" s="1"/>
      <c r="E34" s="21"/>
      <c r="F34" s="1"/>
      <c r="G34" s="1"/>
      <c r="H34" s="1"/>
      <c r="I34" s="1"/>
    </row>
    <row r="35" spans="2:7" ht="12.75">
      <c r="B35" s="1"/>
      <c r="C35" s="1"/>
      <c r="D35" s="1"/>
      <c r="E35" s="21"/>
      <c r="F35" s="21"/>
      <c r="G35" s="21"/>
    </row>
    <row r="36" spans="2:9" ht="12.75">
      <c r="B36" s="1"/>
      <c r="E36" s="1"/>
      <c r="F36" s="1"/>
      <c r="G36" s="1"/>
      <c r="H36" s="1"/>
      <c r="I36" s="1"/>
    </row>
    <row r="37" spans="6:10" ht="12.75">
      <c r="F37" s="1"/>
      <c r="G37" s="1"/>
      <c r="H37" s="1"/>
      <c r="I37" s="14"/>
      <c r="J37" s="14"/>
    </row>
    <row r="38" spans="9:10" ht="12.75">
      <c r="I38" s="14"/>
      <c r="J38" s="14"/>
    </row>
  </sheetData>
  <sheetProtection/>
  <printOptions/>
  <pageMargins left="0.7086614173228347" right="0.1968503937007874" top="0.43" bottom="0.2362204724409449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2020-03-04T13:30:18Z</cp:lastPrinted>
  <dcterms:created xsi:type="dcterms:W3CDTF">1996-10-14T23:33:28Z</dcterms:created>
  <dcterms:modified xsi:type="dcterms:W3CDTF">2020-03-04T13:30:20Z</dcterms:modified>
  <cp:category/>
  <cp:version/>
  <cp:contentType/>
  <cp:contentStatus/>
</cp:coreProperties>
</file>